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E\E-RM\Lieferantenrahmenverträge\Gas\Lastprofile\"/>
    </mc:Choice>
  </mc:AlternateContent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D32" i="18"/>
  <c r="H31" i="18" s="1"/>
  <c r="K53" i="18"/>
  <c r="E63" i="18"/>
  <c r="F5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H53" i="18"/>
  <c r="H63" i="18"/>
  <c r="D24" i="15"/>
  <c r="C23" i="15"/>
  <c r="J21" i="18" l="1"/>
  <c r="M31" i="18"/>
  <c r="L21" i="18"/>
  <c r="M21" i="18"/>
  <c r="I31" i="18"/>
  <c r="G31" i="18"/>
  <c r="K21" i="18"/>
  <c r="I21" i="18"/>
  <c r="N21" i="18"/>
  <c r="N31" i="18"/>
  <c r="F31" i="18"/>
  <c r="K31" i="18"/>
  <c r="L31" i="18"/>
  <c r="G21" i="18"/>
  <c r="E21" i="18" s="1"/>
  <c r="J31" i="18"/>
  <c r="H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M20" i="4"/>
  <c r="M19" i="4"/>
  <c r="M16" i="4"/>
  <c r="M18" i="4"/>
  <c r="M17" i="4"/>
  <c r="M15" i="4"/>
  <c r="M14" i="4"/>
  <c r="M13" i="4"/>
  <c r="M12" i="4"/>
  <c r="M11" i="4"/>
  <c r="X24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20" i="7" l="1"/>
  <c r="P26" i="7"/>
  <c r="L26" i="7"/>
  <c r="H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H12" i="7"/>
  <c r="F12" i="7"/>
  <c r="O26" i="7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K12" i="7"/>
  <c r="J12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N12" i="7"/>
  <c r="M26" i="7"/>
  <c r="I26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L12" i="7"/>
  <c r="O12" i="7"/>
  <c r="H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<sst xmlns="http://schemas.openxmlformats.org/spreadsheetml/2006/main" count="1382" uniqueCount="684">
  <si>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</si>
  <si>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</si>
  <si>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</si>
  <si>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</si>
  <si>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</si>
  <si>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</si>
  <si>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</si>
  <si>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</si>
  <si>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</si>
  <si>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</si>
  <si>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</si>
  <si>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</si>
  <si>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</si>
  <si>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</si>
  <si>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</si>
  <si>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</si>
  <si>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</si>
  <si>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</si>
  <si>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</si>
  <si>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</si>
  <si>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</si>
  <si>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</si>
  <si>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</si>
  <si>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</si>
  <si>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</si>
  <si>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</si>
  <si>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</si>
  <si>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</si>
  <si>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</si>
  <si>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</si>
  <si>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</si>
  <si>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</si>
  <si>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</si>
  <si>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</si>
  <si>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</si>
  <si>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</si>
  <si>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</si>
  <si>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</si>
  <si>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</si>
  <si>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</si>
  <si>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</si>
  <si>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</si>
  <si>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</si>
  <si>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</si>
  <si>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</si>
  <si>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</si>
  <si>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</si>
  <si>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</si>
  <si>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</si>
  <si>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</si>
  <si>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</si>
  <si>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</si>
  <si>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</si>
  <si>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</si>
  <si>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</si>
  <si>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</si>
  <si>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</si>
  <si>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</si>
  <si>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</si>
  <si>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</si>
  <si>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</si>
  <si>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</si>
  <si>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</si>
  <si>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</si>
  <si>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</si>
  <si>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</si>
  <si>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</si>
  <si>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</si>
  <si>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</si>
  <si>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</si>
  <si>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</si>
  <si>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</si>
  <si>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</si>
  <si>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</si>
  <si>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</si>
  <si>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</si>
  <si>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</si>
  <si>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</si>
  <si>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</si>
  <si>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</si>
  <si>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</si>
  <si>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</si>
  <si>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</si>
  <si>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</si>
  <si>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</si>
  <si>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</si>
  <si>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</si>
  <si>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</si>
  <si>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</si>
  <si>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</si>
  <si>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</si>
  <si>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</si>
  <si>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</si>
  <si>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</si>
  <si>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</si>
  <si>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</si>
  <si>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</si>
  <si>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</si>
  <si>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</si>
  <si>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</si>
  <si>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</si>
  <si>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</si>
  <si>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</si>
  <si>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</si>
  <si>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</si>
  <si>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</si>
  <si>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</si>
  <si>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</si>
  <si>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</si>
  <si>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</si>
  <si>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</si>
  <si>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</si>
  <si>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</si>
  <si>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</si>
  <si>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</si>
  <si>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</si>
  <si>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</si>
  <si>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</si>
  <si>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</si>
  <si>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</si>
  <si>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</si>
  <si>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</si>
  <si>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</si>
  <si>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</si>
  <si>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</si>
  <si>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</si>
  <si>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</si>
  <si>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</si>
  <si>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</si>
  <si>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</si>
  <si>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</si>
  <si>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</si>
  <si>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</si>
  <si>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</si>
  <si>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</si>
  <si>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</si>
  <si>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</si>
  <si>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</si>
  <si>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</si>
  <si>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</si>
  <si>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</si>
  <si>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</si>
  <si>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</si>
  <si>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</si>
  <si>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</si>
  <si>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</si>
  <si>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</si>
  <si>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</si>
  <si>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</si>
  <si>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</si>
  <si>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</si>
  <si>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</si>
  <si>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</si>
  <si>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</si>
  <si>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</si>
  <si>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</si>
  <si>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</si>
  <si>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</si>
  <si>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</si>
  <si>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</si>
  <si>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</si>
  <si>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</si>
  <si>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</si>
  <si>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</si>
  <si>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</si>
  <si>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</si>
  <si>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</si>
  <si>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</si>
  <si>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</si>
  <si>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</si>
  <si>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</si>
  <si>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</si>
  <si>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</si>
  <si>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</si>
  <si>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</si>
  <si>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</si>
  <si>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</si>
  <si>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</si>
  <si>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</si>
  <si>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</si>
  <si>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</si>
  <si>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</si>
  <si>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</si>
  <si>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</si>
  <si>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</si>
  <si>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</si>
  <si>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</si>
  <si>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</si>
  <si>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</si>
  <si>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</si>
  <si>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</si>
  <si>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</si>
  <si>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</si>
  <si>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</si>
  <si>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</si>
  <si>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</si>
  <si>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</si>
  <si>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</si>
  <si>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</si>
  <si>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</si>
  <si>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</si>
  <si>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</si>
  <si>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</si>
  <si>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</si>
  <si>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</si>
  <si>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</si>
  <si>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</si>
  <si>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</si>
  <si>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</si>
  <si>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</si>
  <si>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</si>
  <si>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</si>
  <si>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</si>
  <si>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</si>
  <si>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</si>
  <si>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</si>
  <si>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</si>
  <si>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</si>
  <si>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</si>
  <si>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</si>
  <si>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</si>
  <si>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</si>
  <si>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</si>
  <si>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</si>
  <si>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</si>
  <si>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</si>
  <si>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</si>
  <si>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</si>
  <si>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</si>
  <si>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</si>
  <si>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</si>
  <si>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</si>
  <si>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</si>
  <si>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</si>
  <si>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</si>
  <si>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</si>
  <si>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</si>
  <si>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</si>
  <si>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</si>
  <si>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</si>
  <si>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</si>
  <si>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</si>
  <si>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</si>
  <si>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</si>
  <si>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</si>
  <si>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</si>
  <si>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</si>
  <si>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</si>
  <si>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</si>
  <si>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</si>
  <si>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</si>
  <si>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</si>
  <si>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</si>
  <si>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</si>
  <si>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</si>
  <si>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</si>
  <si>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</si>
  <si>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</si>
  <si>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</si>
  <si>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</si>
  <si>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</si>
  <si>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</si>
  <si>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</si>
  <si>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</si>
  <si>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</si>
  <si>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</si>
  <si>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</si>
  <si>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</si>
  <si>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</si>
  <si>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</si>
  <si>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</si>
  <si>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</si>
  <si>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</si>
  <si>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</si>
  <si>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</si>
  <si>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</si>
  <si>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</si>
  <si>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</si>
  <si>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</si>
  <si>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</si>
  <si>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</si>
  <si>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</si>
  <si>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</si>
  <si>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</si>
  <si>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</si>
  <si>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</si>
  <si>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</si>
  <si>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</si>
  <si>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</si>
  <si>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</si>
  <si>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</si>
  <si>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</si>
  <si>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</si>
  <si>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</si>
  <si>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</si>
  <si>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</si>
  <si>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</si>
  <si>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</si>
  <si>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</si>
  <si>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</si>
  <si>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</si>
  <si>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</si>
  <si>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</si>
  <si>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</si>
  <si>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</si>
  <si>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</si>
  <si>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</si>
  <si>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</si>
  <si>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</si>
  <si>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</si>
  <si>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</si>
  <si>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</si>
  <si>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</si>
  <si>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</si>
  <si>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</si>
  <si>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</si>
  <si>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</si>
  <si>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</si>
  <si>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</si>
  <si>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</si>
  <si>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</si>
  <si>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</si>
  <si>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</si>
  <si>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</si>
  <si>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</si>
  <si>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</si>
  <si>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</si>
  <si>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</si>
  <si>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</si>
  <si>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</si>
  <si>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</si>
  <si>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</si>
  <si>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</si>
  <si>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</si>
  <si>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</si>
  <si>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</si>
  <si>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</si>
  <si>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</si>
  <si>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</si>
  <si>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</si>
  <si>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</si>
  <si>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</si>
  <si>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</si>
  <si>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</si>
  <si>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</si>
  <si>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</si>
  <si>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</si>
  <si>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</si>
  <si>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</si>
  <si>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</si>
  <si>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</si>
  <si>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</si>
  <si>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</si>
  <si>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</si>
  <si>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</si>
  <si>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</si>
  <si>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</si>
  <si>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</si>
  <si>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</si>
  <si>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</si>
  <si>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</si>
  <si>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</si>
  <si>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</si>
  <si>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</si>
  <si>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</si>
  <si>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</si>
  <si>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</si>
  <si>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</si>
  <si>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</si>
  <si>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</si>
  <si>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</si>
  <si>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</si>
  <si>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</si>
  <si>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</si>
  <si>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</si>
  <si>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</si>
  <si>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</si>
  <si>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</si>
  <si>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</si>
  <si>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</si>
  <si>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</si>
  <si>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</si>
  <si>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</si>
  <si>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</si>
  <si>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</si>
  <si>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</si>
  <si>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</si>
  <si>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</si>
  <si>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</si>
  <si>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</si>
  <si>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</si>
  <si>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</si>
  <si>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</si>
  <si>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</si>
  <si>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</si>
  <si>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</si>
  <si>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</si>
  <si>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</si>
  <si>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</si>
  <si>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</si>
  <si>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</si>
  <si>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</si>
  <si>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</si>
  <si>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</si>
  <si>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</si>
  <si>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</si>
  <si>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</si>
  <si>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</si>
  <si>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</si>
  <si>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</si>
  <si>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</si>
  <si>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</si>
  <si>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</si>
  <si>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</si>
  <si>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</si>
  <si>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</si>
  <si>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</si>
  <si>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</si>
  <si>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</si>
  <si>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</si>
  <si>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</si>
  <si>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</si>
  <si>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</si>
  <si>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</si>
  <si>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</si>
  <si>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</si>
  <si>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</si>
  <si>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</si>
  <si>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</si>
  <si>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</si>
  <si>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</si>
  <si>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</si>
  <si>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</si>
  <si>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</si>
  <si>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</si>
  <si>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</si>
  <si>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</si>
  <si>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</si>
  <si>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</si>
  <si>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</si>
  <si>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</si>
  <si>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</si>
  <si>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</si>
  <si>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</si>
  <si>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</si>
  <si>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</si>
  <si>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</si>
  <si>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</si>
  <si>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</si>
  <si>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</si>
  <si>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</si>
  <si>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</si>
  <si>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</si>
  <si>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</si>
  <si>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</si>
  <si>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</si>
  <si>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</si>
  <si>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</si>
  <si>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</si>
  <si>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</si>
  <si>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</si>
  <si>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</si>
  <si>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</si>
  <si>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</si>
  <si>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</si>
  <si>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</si>
  <si>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</si>
  <si>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</si>
  <si>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</si>
  <si>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</si>
  <si>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</si>
  <si>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</si>
  <si>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</si>
  <si>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</si>
  <si>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</si>
  <si>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</si>
  <si>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</si>
  <si>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</si>
  <si>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</si>
  <si>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</si>
  <si>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</si>
  <si>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</si>
  <si>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</si>
  <si>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</si>
  <si>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</si>
  <si>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</si>
  <si>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</si>
  <si>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</si>
  <si>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</si>
  <si>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</si>
  <si>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</si>
  <si>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</si>
  <si>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</si>
  <si>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</si>
  <si>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</si>
  <si>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</si>
  <si>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</si>
  <si>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</si>
  <si>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</si>
  <si>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</si>
  <si>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</si>
  <si>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</si>
  <si>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</si>
  <si>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</si>
  <si>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</si>
  <si>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</si>
  <si>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</si>
  <si>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</si>
  <si>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</si>
  <si>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</si>
  <si>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</si>
  <si>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</si>
  <si>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</si>
  <si>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</si>
  <si>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</si>
  <si>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</si>
  <si>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</si>
  <si>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</si>
  <si>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</si>
  <si>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</si>
  <si>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</si>
  <si>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</si>
  <si>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</si>
  <si>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</si>
  <si>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</si>
  <si>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</si>
  <si>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</si>
  <si>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</si>
  <si>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</si>
  <si>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</si>
  <si>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</si>
  <si>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</si>
  <si>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</si>
  <si>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</si>
  <si>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</si>
  <si>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</si>
  <si>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</si>
  <si>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</si>
  <si>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</si>
  <si>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</si>
  <si>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</si>
  <si>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</si>
  <si>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</si>
  <si>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</si>
  <si>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</si>
  <si>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</si>
  <si>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</si>
  <si>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</si>
  <si>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</si>
  <si>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</si>
  <si>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</si>
  <si>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</si>
  <si>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</si>
  <si>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</si>
  <si>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</si>
  <si>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</si>
  <si>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</si>
  <si>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</si>
  <si>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</si>
  <si>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</si>
  <si>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</si>
  <si>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</si>
  <si>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</si>
  <si>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</si>
  <si>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</si>
  <si>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</si>
  <si>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</si>
  <si>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</si>
  <si>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</si>
  <si>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</si>
  <si>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</si>
  <si>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</si>
  <si>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</si>
  <si>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</si>
  <si>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</si>
  <si>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</si>
  <si>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</si>
  <si>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</si>
  <si>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</si>
  <si>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</si>
  <si>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</si>
  <si>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</si>
  <si>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</si>
  <si>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</si>
  <si>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</si>
  <si>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</si>
  <si>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</si>
  <si>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</si>
  <si>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</si>
  <si>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</si>
  <si>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</si>
  <si>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</si>
  <si>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</si>
  <si>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</si>
  <si>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</si>
  <si>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</si>
  <si>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</si>
  <si>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</si>
  <si>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</si>
  <si>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</si>
  <si>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</si>
  <si>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</si>
  <si>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</si>
  <si>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</si>
  <si>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</si>
  <si>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</si>
  <si>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</si>
  <si>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</si>
  <si>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</si>
  <si>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</si>
  <si>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</si>
  <si>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</si>
  <si>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</si>
  <si>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</si>
  <si>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</si>
  <si>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</si>
  <si>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</si>
  <si>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</si>
  <si>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</si>
  <si>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</si>
  <si>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</si>
  <si>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</si>
  <si>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</si>
  <si>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</si>
  <si>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</si>
  <si>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</si>
  <si>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</si>
  <si>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</si>
  <si>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</si>
  <si>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</si>
  <si>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</si>
  <si>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</si>
  <si>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</si>
  <si>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</si>
  <si>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</si>
  <si>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</si>
  <si>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</si>
  <si>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</si>
  <si>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</si>
  <si>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</si>
  <si>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</si>
  <si>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</si>
  <si>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</si>
  <si>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</si>
  <si>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</si>
  <si>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</si>
  <si>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</si>
  <si>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</si>
  <si>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</si>
  <si>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</si>
  <si>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</si>
  <si>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</si>
  <si>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</si>
  <si>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</si>
  <si>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</si>
  <si>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</si>
  <si>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EWR Netz GmbH</t>
  </si>
  <si>
    <t>9870093100005</t>
  </si>
  <si>
    <t>Klosterstr. 16</t>
  </si>
  <si>
    <t>D-67547</t>
  </si>
  <si>
    <t>Worms</t>
  </si>
  <si>
    <t>Marco Sponagel</t>
  </si>
  <si>
    <t>sponagel.marco@ewr-netz.de</t>
  </si>
  <si>
    <t>06241 848 194</t>
  </si>
  <si>
    <t>EWR_RHDE</t>
  </si>
  <si>
    <t>EWR_RHFR</t>
  </si>
  <si>
    <t>EWR_RHNI</t>
  </si>
  <si>
    <t>EWR_RHSB</t>
  </si>
  <si>
    <t>EWR_RHUN</t>
  </si>
  <si>
    <t>GASPOOLNH7009311</t>
  </si>
  <si>
    <t>NCHN007009310000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</si>
  <si>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</si>
  <si>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</si>
  <si>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</si>
  <si>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</si>
  <si>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</si>
  <si>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</si>
  <si>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</si>
  <si>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</si>
  <si>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</si>
  <si>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</si>
  <si>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DE_GMF04</t>
  </si>
  <si>
    <t>DE_GHD04</t>
  </si>
  <si>
    <t>EWR_RHGB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</si>
</sst>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654</v>
      </c>
    </row>
    <row r="8" spans="2:7" s="8" customFormat="1">
      <c r="B8" s="8" t="s">
        <v>653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651</v>
      </c>
    </row>
    <row r="12" spans="2:7" s="8" customFormat="1">
      <c r="B12" s="8" t="s">
        <v>655</v>
      </c>
    </row>
    <row r="13" spans="2:7" s="8" customFormat="1">
      <c r="B13" s="8" t="s">
        <v>652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AE1" sheet="1" objects="1" scenarios="1" selectLockedCells="1" selectUnlockedCell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4" sqref="D1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 t="s">
        <v>659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485</v>
      </c>
      <c r="D25" s="42">
        <v>6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459</v>
      </c>
      <c r="D27" s="42" t="s">
        <v>498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664</v>
      </c>
      <c r="E29" s="40"/>
      <c r="F29" s="11"/>
      <c r="G29" s="2"/>
    </row>
    <row r="30" spans="1:15">
      <c r="B30" s="15"/>
      <c r="C30" s="22" t="s">
        <v>397</v>
      </c>
      <c r="D30" s="45" t="s">
        <v>665</v>
      </c>
      <c r="E30" s="40"/>
      <c r="F30" s="47"/>
      <c r="G30" s="2"/>
    </row>
    <row r="31" spans="1:15">
      <c r="B31" s="15"/>
      <c r="C31" s="22" t="s">
        <v>420</v>
      </c>
      <c r="D31" s="46" t="s">
        <v>666</v>
      </c>
      <c r="E31" s="40"/>
      <c r="F31" s="47"/>
      <c r="G31" s="2"/>
    </row>
    <row r="32" spans="1:15">
      <c r="B32" s="15"/>
      <c r="C32" s="22" t="s">
        <v>421</v>
      </c>
      <c r="D32" s="46" t="s">
        <v>667</v>
      </c>
      <c r="E32" s="40"/>
      <c r="F32" s="47"/>
      <c r="G32" s="2"/>
    </row>
    <row r="33" spans="2:7">
      <c r="B33" s="15"/>
      <c r="C33" s="22" t="s">
        <v>422</v>
      </c>
      <c r="D33" s="45" t="s">
        <v>668</v>
      </c>
      <c r="E33" s="40"/>
      <c r="F33" s="47"/>
      <c r="G33" s="2"/>
    </row>
    <row r="34" spans="2:7">
      <c r="B34" s="15"/>
      <c r="C34" s="22" t="s">
        <v>423</v>
      </c>
      <c r="D34" s="45" t="s">
        <v>683</v>
      </c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password="CAE1" sheet="1" objects="1" scenarios="1" selectLockedCells="1" selectUnlockedCell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EWR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9870093100005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1" t="s">
        <v>257</v>
      </c>
      <c r="I11" s="271" t="s">
        <v>260</v>
      </c>
      <c r="J11" s="271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430</v>
      </c>
      <c r="D15" s="42" t="s">
        <v>670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669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85</v>
      </c>
      <c r="C18" s="31" t="s">
        <v>369</v>
      </c>
      <c r="D18" s="49" t="s">
        <v>258</v>
      </c>
      <c r="E18" s="15"/>
      <c r="H18" s="269" t="s">
        <v>258</v>
      </c>
      <c r="I18" s="269" t="s">
        <v>136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86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572</v>
      </c>
      <c r="D26" s="42" t="s">
        <v>137</v>
      </c>
      <c r="E26" s="15"/>
      <c r="H26" s="269" t="s">
        <v>135</v>
      </c>
      <c r="I26" s="269" t="s">
        <v>137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7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571</v>
      </c>
      <c r="D31" s="42" t="s">
        <v>137</v>
      </c>
      <c r="E31" s="15"/>
      <c r="H31" s="269" t="s">
        <v>135</v>
      </c>
      <c r="I31" s="269" t="s">
        <v>137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366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367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660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password="CAE1" sheet="1" objects="1" scenarios="1" selectLockedCells="1" selectUnlockedCell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I50" sqref="I5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EWR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Angaben gelten für alle Netzgebiete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9870093100005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134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 t="str">
        <f>INDEX('SLP-Verfahren'!D48:D62,'SLP-Temp-Gebiet #01'!F10)</f>
        <v>Worms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72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72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140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371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7" t="s">
        <v>140</v>
      </c>
      <c r="S23" s="67" t="s">
        <v>499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660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5692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143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453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Worms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5692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521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146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143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143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143</v>
      </c>
    </row>
    <row r="70" spans="2:15">
      <c r="B70" s="181"/>
      <c r="C70" s="190" t="s">
        <v>443</v>
      </c>
      <c r="D70" s="118" t="s">
        <v>532</v>
      </c>
      <c r="E70" s="162" t="s">
        <v>452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143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AE1" sheet="1" objects="1" scenarios="1" selectLockedCells="1" selectUnlockedCell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G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EWR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Angaben gelten für alle Netzgebiete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9870093100005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134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86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72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72</v>
      </c>
      <c r="S15" s="260" t="s">
        <v>73</v>
      </c>
      <c r="T15" s="260" t="s">
        <v>74</v>
      </c>
      <c r="U15" s="260" t="s">
        <v>75</v>
      </c>
      <c r="V15" s="260" t="s">
        <v>76</v>
      </c>
      <c r="W15" s="260" t="s">
        <v>77</v>
      </c>
      <c r="X15" s="260" t="s">
        <v>78</v>
      </c>
      <c r="Y15" s="260" t="s">
        <v>79</v>
      </c>
      <c r="Z15" s="260" t="s">
        <v>80</v>
      </c>
      <c r="AA15" s="260" t="s">
        <v>81</v>
      </c>
      <c r="AB15" s="260" t="s">
        <v>82</v>
      </c>
      <c r="AC15" s="260" t="s">
        <v>83</v>
      </c>
      <c r="AD15" s="260" t="s">
        <v>84</v>
      </c>
      <c r="AE15" s="260" t="s">
        <v>85</v>
      </c>
      <c r="AF15" s="260" t="s">
        <v>86</v>
      </c>
      <c r="AG15" s="260" t="s">
        <v>371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146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138</v>
      </c>
      <c r="D23" s="186"/>
      <c r="E23" s="155" t="s">
        <v>140</v>
      </c>
      <c r="F23" s="155" t="s">
        <v>140</v>
      </c>
      <c r="G23" s="155" t="s">
        <v>140</v>
      </c>
      <c r="H23" s="155" t="s">
        <v>140</v>
      </c>
      <c r="I23" s="155" t="s">
        <v>140</v>
      </c>
      <c r="J23" s="155" t="s">
        <v>140</v>
      </c>
      <c r="K23" s="155" t="s">
        <v>140</v>
      </c>
      <c r="L23" s="155" t="s">
        <v>140</v>
      </c>
      <c r="M23" s="155" t="s">
        <v>140</v>
      </c>
      <c r="N23" s="155" t="s">
        <v>140</v>
      </c>
      <c r="O23" s="183" t="s">
        <v>143</v>
      </c>
      <c r="Q23" s="209"/>
      <c r="R23" s="67" t="s">
        <v>140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144</v>
      </c>
      <c r="Q25" s="209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142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143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141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145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255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146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143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143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143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143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271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145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146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138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143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144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142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141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145</v>
      </c>
    </row>
    <row r="65" spans="2:15">
      <c r="B65" s="181"/>
      <c r="C65" s="182" t="s">
        <v>521</v>
      </c>
      <c r="D65" s="184" t="s">
        <v>255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146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143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143</v>
      </c>
    </row>
    <row r="69" spans="2:15">
      <c r="B69" s="181"/>
      <c r="C69" s="185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143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143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E12" sqref="E1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EWR Netz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Angaben gelten für alle Netzgebiete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9870093100005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134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493</v>
      </c>
      <c r="D10" s="133" t="s">
        <v>148</v>
      </c>
      <c r="E10" s="272" t="s">
        <v>506</v>
      </c>
      <c r="F10" s="134" t="s">
        <v>149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4" t="s">
        <v>642</v>
      </c>
    </row>
    <row r="11" spans="2:26" ht="15.75" thickBot="1">
      <c r="B11" s="138" t="s">
        <v>495</v>
      </c>
      <c r="C11" s="139" t="s">
        <v>505</v>
      </c>
      <c r="D11" s="293" t="s">
        <v>248</v>
      </c>
      <c r="E11" s="163" t="s">
        <v>4</v>
      </c>
      <c r="F11" s="295" t="str">
        <f>VLOOKUP($E11,'BDEW-Standard'!$B$3:$M$158,F$9,0)</f>
        <v>D13</v>
      </c>
      <c r="H11" s="166">
        <f>ROUND(VLOOKUP($E11,'BDEW-Standard'!$B$3:$M$158,H$9,0),7)</f>
        <v>3.0469694999999999</v>
      </c>
      <c r="I11" s="166">
        <f>ROUND(VLOOKUP($E11,'BDEW-Standard'!$B$3:$M$158,I$9,0),7)</f>
        <v>-37.183314099999997</v>
      </c>
      <c r="J11" s="166">
        <f>ROUND(VLOOKUP($E11,'BDEW-Standard'!$B$3:$M$158,J$9,0),7)</f>
        <v>5.6727847000000002</v>
      </c>
      <c r="K11" s="166">
        <f>ROUND(VLOOKUP($E11,'BDEW-Standard'!$B$3:$M$158,K$9,0),7)</f>
        <v>9.6193100000000004E-2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Angaben gelten für alle Netzgebiete</v>
      </c>
      <c r="D12" s="62" t="s">
        <v>248</v>
      </c>
      <c r="E12" s="164" t="s">
        <v>40</v>
      </c>
      <c r="F12" s="296" t="str">
        <f>VLOOKUP($E12,'BDEW-Standard'!$B$3:$M$158,F$9,0)</f>
        <v>P14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7.4154300000000006E-2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0.95195693288062622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Angaben gelten für alle Netzgebiete</v>
      </c>
      <c r="D13" s="62" t="s">
        <v>248</v>
      </c>
      <c r="E13" s="164" t="s">
        <v>48</v>
      </c>
      <c r="F13" s="296" t="str">
        <f>VLOOKUP($E13,'BDEW-Standard'!$B$3:$M$158,F$9,0)</f>
        <v>P24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0.1001118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1.0083439326442527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Angaben gelten für alle Netzgebiete</v>
      </c>
      <c r="D14" s="62" t="s">
        <v>248</v>
      </c>
      <c r="E14" s="164" t="s">
        <v>671</v>
      </c>
      <c r="F14" s="296" t="str">
        <f>VLOOKUP($E14,'BDEW-Standard'!$B$3:$M$158,F$9,0)</f>
        <v>MK4</v>
      </c>
      <c r="H14" s="273">
        <f>ROUND(VLOOKUP($E14,'BDEW-Standard'!$B$3:$M$158,H$9,0),7)</f>
        <v>3.1177248</v>
      </c>
      <c r="I14" s="273">
        <f>ROUND(VLOOKUP($E14,'BDEW-Standard'!$B$3:$M$158,I$9,0),7)</f>
        <v>-35.871506199999999</v>
      </c>
      <c r="J14" s="273">
        <f>ROUND(VLOOKUP($E14,'BDEW-Standard'!$B$3:$M$158,J$9,0),7)</f>
        <v>7.5186828999999999</v>
      </c>
      <c r="K14" s="273">
        <f>ROUND(VLOOKUP($E14,'BDEW-Standard'!$B$3:$M$158,K$9,0),7)</f>
        <v>3.4330100000000002E-2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0.9622064996731321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Angaben gelten für alle Netzgebiete</v>
      </c>
      <c r="D15" s="62" t="s">
        <v>248</v>
      </c>
      <c r="E15" s="164" t="s">
        <v>672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Angaben gelten für alle Netzgebiete</v>
      </c>
      <c r="D16" s="62" t="s">
        <v>248</v>
      </c>
      <c r="E16" s="164" t="s">
        <v>673</v>
      </c>
      <c r="F16" s="296" t="str">
        <f>VLOOKUP($E16,'BDEW-Standard'!$B$3:$M$158,F$9,0)</f>
        <v>KO4</v>
      </c>
      <c r="H16" s="273">
        <f>ROUND(VLOOKUP($E16,'BDEW-Standard'!$B$3:$M$158,H$9,0),7)</f>
        <v>3.4428942999999999</v>
      </c>
      <c r="I16" s="273">
        <f>ROUND(VLOOKUP($E16,'BDEW-Standard'!$B$3:$M$158,I$9,0),7)</f>
        <v>-36.659050399999998</v>
      </c>
      <c r="J16" s="273">
        <f>ROUND(VLOOKUP($E16,'BDEW-Standard'!$B$3:$M$158,J$9,0),7)</f>
        <v>7.6083226000000002</v>
      </c>
      <c r="K16" s="273">
        <f>ROUND(VLOOKUP($E16,'BDEW-Standard'!$B$3:$M$158,K$9,0),7)</f>
        <v>7.4685000000000001E-2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0.97768382110526542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si="2"/>
        <v>0.94349999999999934</v>
      </c>
      <c r="Y16" s="292"/>
      <c r="Z16" s="210"/>
    </row>
    <row r="17" spans="2:26" s="142" customFormat="1">
      <c r="B17" s="143">
        <v>6</v>
      </c>
      <c r="C17" s="144" t="str">
        <f t="shared" si="0"/>
        <v>Angaben gelten für alle Netzgebiete</v>
      </c>
      <c r="D17" s="62" t="s">
        <v>248</v>
      </c>
      <c r="E17" s="164" t="s">
        <v>674</v>
      </c>
      <c r="F17" s="296" t="str">
        <f>VLOOKUP($E17,'BDEW-Standard'!$B$3:$M$158,F$9,0)</f>
        <v>BD4</v>
      </c>
      <c r="H17" s="273">
        <f>ROUND(VLOOKUP($E17,'BDEW-Standard'!$B$3:$M$158,H$9,0),7)</f>
        <v>3.75</v>
      </c>
      <c r="I17" s="273">
        <f>ROUND(VLOOKUP($E17,'BDEW-Standard'!$B$3:$M$158,I$9,0),7)</f>
        <v>-37.5</v>
      </c>
      <c r="J17" s="273">
        <f>ROUND(VLOOKUP($E17,'BDEW-Standard'!$B$3:$M$158,J$9,0),7)</f>
        <v>6.8</v>
      </c>
      <c r="K17" s="273">
        <f>ROUND(VLOOKUP($E17,'BDEW-Standard'!$B$3:$M$158,K$9,0),7)</f>
        <v>6.0911300000000002E-2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1.0126136468627658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2"/>
      <c r="Z17" s="210"/>
    </row>
    <row r="18" spans="2:26" s="142" customFormat="1">
      <c r="B18" s="143">
        <v>7</v>
      </c>
      <c r="C18" s="144" t="str">
        <f t="shared" si="0"/>
        <v>Angaben gelten für alle Netzgebiete</v>
      </c>
      <c r="D18" s="62" t="s">
        <v>248</v>
      </c>
      <c r="E18" s="164" t="s">
        <v>675</v>
      </c>
      <c r="F18" s="296" t="str">
        <f>VLOOKUP($E18,'BDEW-Standard'!$B$3:$M$158,F$9,0)</f>
        <v>GA4</v>
      </c>
      <c r="H18" s="273">
        <f>ROUND(VLOOKUP($E18,'BDEW-Standard'!$B$3:$M$158,H$9,0),7)</f>
        <v>2.8195655999999998</v>
      </c>
      <c r="I18" s="273">
        <f>ROUND(VLOOKUP($E18,'BDEW-Standard'!$B$3:$M$158,I$9,0),7)</f>
        <v>-36</v>
      </c>
      <c r="J18" s="273">
        <f>ROUND(VLOOKUP($E18,'BDEW-Standard'!$B$3:$M$158,J$9,0),7)</f>
        <v>7.7368518000000002</v>
      </c>
      <c r="K18" s="273">
        <f>ROUND(VLOOKUP($E18,'BDEW-Standard'!$B$3:$M$158,K$9,0),7)</f>
        <v>0.157281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0.96576337685759206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Angaben gelten für alle Netzgebiete</v>
      </c>
      <c r="D19" s="62" t="s">
        <v>248</v>
      </c>
      <c r="E19" s="164" t="s">
        <v>676</v>
      </c>
      <c r="F19" s="296" t="str">
        <f>VLOOKUP($E19,'BDEW-Standard'!$B$3:$M$158,F$9,0)</f>
        <v>BH4</v>
      </c>
      <c r="H19" s="273">
        <f>ROUND(VLOOKUP($E19,'BDEW-Standard'!$B$3:$M$158,H$9,0),7)</f>
        <v>2.4595180999999999</v>
      </c>
      <c r="I19" s="273">
        <f>ROUND(VLOOKUP($E19,'BDEW-Standard'!$B$3:$M$158,I$9,0),7)</f>
        <v>-35.253212400000002</v>
      </c>
      <c r="J19" s="273">
        <f>ROUND(VLOOKUP($E19,'BDEW-Standard'!$B$3:$M$158,J$9,0),7)</f>
        <v>6.0587001000000003</v>
      </c>
      <c r="K19" s="273">
        <f>ROUND(VLOOKUP($E19,'BDEW-Standard'!$B$3:$M$158,K$9,0),7)</f>
        <v>0.16473699999999999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1.043802057143173</v>
      </c>
      <c r="R19" s="274">
        <f>ROUND(VLOOKUP(MID($E19,4,3),'Wochentag F(WT)'!$B$7:$J$22,R$9,0),4)</f>
        <v>0.97670000000000001</v>
      </c>
      <c r="S19" s="274">
        <f>ROUND(VLOOKUP(MID($E19,4,3),'Wochentag F(WT)'!$B$7:$J$22,S$9,0),4)</f>
        <v>1.0388999999999999</v>
      </c>
      <c r="T19" s="274">
        <f>ROUND(VLOOKUP(MID($E19,4,3),'Wochentag F(WT)'!$B$7:$J$22,T$9,0),4)</f>
        <v>1.0027999999999999</v>
      </c>
      <c r="U19" s="274">
        <f>ROUND(VLOOKUP(MID($E19,4,3),'Wochentag F(WT)'!$B$7:$J$22,U$9,0),4)</f>
        <v>1.0162</v>
      </c>
      <c r="V19" s="274">
        <f>ROUND(VLOOKUP(MID($E19,4,3),'Wochentag F(WT)'!$B$7:$J$22,V$9,0),4)</f>
        <v>1.0024</v>
      </c>
      <c r="W19" s="274">
        <f>ROUND(VLOOKUP(MID($E19,4,3),'Wochentag F(WT)'!$B$7:$J$22,W$9,0),4)</f>
        <v>1.0043</v>
      </c>
      <c r="X19" s="275">
        <f t="shared" si="2"/>
        <v>0.95870000000000122</v>
      </c>
      <c r="Y19" s="292"/>
      <c r="Z19" s="210"/>
    </row>
    <row r="20" spans="2:26" s="142" customFormat="1">
      <c r="B20" s="143">
        <v>9</v>
      </c>
      <c r="C20" s="144" t="str">
        <f t="shared" si="0"/>
        <v>Angaben gelten für alle Netzgebiete</v>
      </c>
      <c r="D20" s="62" t="s">
        <v>248</v>
      </c>
      <c r="E20" s="164" t="s">
        <v>677</v>
      </c>
      <c r="F20" s="296" t="str">
        <f>VLOOKUP($E20,'BDEW-Standard'!$B$3:$M$158,F$9,0)</f>
        <v>WA4</v>
      </c>
      <c r="H20" s="273">
        <f>ROUND(VLOOKUP($E20,'BDEW-Standard'!$B$3:$M$158,H$9,0),7)</f>
        <v>1.0535874999999999</v>
      </c>
      <c r="I20" s="273">
        <f>ROUND(VLOOKUP($E20,'BDEW-Standard'!$B$3:$M$158,I$9,0),7)</f>
        <v>-35.299999999999997</v>
      </c>
      <c r="J20" s="273">
        <f>ROUND(VLOOKUP($E20,'BDEW-Standard'!$B$3:$M$158,J$9,0),7)</f>
        <v>4.8662747</v>
      </c>
      <c r="K20" s="273">
        <f>ROUND(VLOOKUP($E20,'BDEW-Standard'!$B$3:$M$158,K$9,0),7)</f>
        <v>0.68110420000000005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1.0844348950990992</v>
      </c>
      <c r="R20" s="274">
        <f>ROUND(VLOOKUP(MID($E20,4,3),'Wochentag F(WT)'!$B$7:$J$22,R$9,0),4)</f>
        <v>1.2457</v>
      </c>
      <c r="S20" s="274">
        <f>ROUND(VLOOKUP(MID($E20,4,3),'Wochentag F(WT)'!$B$7:$J$22,S$9,0),4)</f>
        <v>1.2615000000000001</v>
      </c>
      <c r="T20" s="274">
        <f>ROUND(VLOOKUP(MID($E20,4,3),'Wochentag F(WT)'!$B$7:$J$22,T$9,0),4)</f>
        <v>1.2706999999999999</v>
      </c>
      <c r="U20" s="274">
        <f>ROUND(VLOOKUP(MID($E20,4,3),'Wochentag F(WT)'!$B$7:$J$22,U$9,0),4)</f>
        <v>1.2430000000000001</v>
      </c>
      <c r="V20" s="274">
        <f>ROUND(VLOOKUP(MID($E20,4,3),'Wochentag F(WT)'!$B$7:$J$22,V$9,0),4)</f>
        <v>1.1275999999999999</v>
      </c>
      <c r="W20" s="274">
        <f>ROUND(VLOOKUP(MID($E20,4,3),'Wochentag F(WT)'!$B$7:$J$22,W$9,0),4)</f>
        <v>0.38769999999999999</v>
      </c>
      <c r="X20" s="275">
        <f t="shared" si="2"/>
        <v>0.46379999999999999</v>
      </c>
      <c r="Y20" s="292"/>
      <c r="Z20" s="210"/>
    </row>
    <row r="21" spans="2:26" s="142" customFormat="1">
      <c r="B21" s="143">
        <v>10</v>
      </c>
      <c r="C21" s="144" t="str">
        <f t="shared" si="0"/>
        <v>Angaben gelten für alle Netzgebiete</v>
      </c>
      <c r="D21" s="62" t="s">
        <v>248</v>
      </c>
      <c r="E21" s="164" t="s">
        <v>678</v>
      </c>
      <c r="F21" s="296" t="str">
        <f>VLOOKUP($E21,'BDEW-Standard'!$B$3:$M$158,F$9,0)</f>
        <v>GB4</v>
      </c>
      <c r="H21" s="273">
        <f>ROUND(VLOOKUP($E21,'BDEW-Standard'!$B$3:$M$158,H$9,0),7)</f>
        <v>3.6017736</v>
      </c>
      <c r="I21" s="273">
        <f>ROUND(VLOOKUP($E21,'BDEW-Standard'!$B$3:$M$158,I$9,0),7)</f>
        <v>-37.882536799999997</v>
      </c>
      <c r="J21" s="273">
        <f>ROUND(VLOOKUP($E21,'BDEW-Standard'!$B$3:$M$158,J$9,0),7)</f>
        <v>6.9836070000000001</v>
      </c>
      <c r="K21" s="273">
        <f>ROUND(VLOOKUP($E21,'BDEW-Standard'!$B$3:$M$158,K$9,0),7)</f>
        <v>5.4826199999999999E-2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0.90239375975311864</v>
      </c>
      <c r="R21" s="274">
        <f>ROUND(VLOOKUP(MID($E21,4,3),'Wochentag F(WT)'!$B$7:$J$22,R$9,0),4)</f>
        <v>0.98970000000000002</v>
      </c>
      <c r="S21" s="274">
        <f>ROUND(VLOOKUP(MID($E21,4,3),'Wochentag F(WT)'!$B$7:$J$22,S$9,0),4)</f>
        <v>0.9627</v>
      </c>
      <c r="T21" s="274">
        <f>ROUND(VLOOKUP(MID($E21,4,3),'Wochentag F(WT)'!$B$7:$J$22,T$9,0),4)</f>
        <v>1.0507</v>
      </c>
      <c r="U21" s="274">
        <f>ROUND(VLOOKUP(MID($E21,4,3),'Wochentag F(WT)'!$B$7:$J$22,U$9,0),4)</f>
        <v>1.0551999999999999</v>
      </c>
      <c r="V21" s="274">
        <f>ROUND(VLOOKUP(MID($E21,4,3),'Wochentag F(WT)'!$B$7:$J$22,V$9,0),4)</f>
        <v>1.0297000000000001</v>
      </c>
      <c r="W21" s="274">
        <f>ROUND(VLOOKUP(MID($E21,4,3),'Wochentag F(WT)'!$B$7:$J$22,W$9,0),4)</f>
        <v>0.97670000000000001</v>
      </c>
      <c r="X21" s="275">
        <f t="shared" si="2"/>
        <v>0.9352999999999998</v>
      </c>
      <c r="Y21" s="292"/>
      <c r="Z21" s="210"/>
    </row>
    <row r="22" spans="2:26" s="142" customFormat="1">
      <c r="B22" s="143">
        <v>11</v>
      </c>
      <c r="C22" s="144" t="str">
        <f t="shared" si="0"/>
        <v>Angaben gelten für alle Netzgebiete</v>
      </c>
      <c r="D22" s="62" t="s">
        <v>248</v>
      </c>
      <c r="E22" s="164" t="s">
        <v>679</v>
      </c>
      <c r="F22" s="296" t="str">
        <f>VLOOKUP($E22,'BDEW-Standard'!$B$3:$M$158,F$9,0)</f>
        <v>BA4</v>
      </c>
      <c r="H22" s="273">
        <f>ROUND(VLOOKUP($E22,'BDEW-Standard'!$B$3:$M$158,H$9,0),7)</f>
        <v>0.93158890000000005</v>
      </c>
      <c r="I22" s="273">
        <f>ROUND(VLOOKUP($E22,'BDEW-Standard'!$B$3:$M$158,I$9,0),7)</f>
        <v>-33.35</v>
      </c>
      <c r="J22" s="273">
        <f>ROUND(VLOOKUP($E22,'BDEW-Standard'!$B$3:$M$158,J$9,0),7)</f>
        <v>5.7212303000000002</v>
      </c>
      <c r="K22" s="273">
        <f>ROUND(VLOOKUP($E22,'BDEW-Standard'!$B$3:$M$158,K$9,0),7)</f>
        <v>0.66564939999999995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1.0766391850538448</v>
      </c>
      <c r="R22" s="274">
        <f>ROUND(VLOOKUP(MID($E22,4,3),'Wochentag F(WT)'!$B$7:$J$22,R$9,0),4)</f>
        <v>1.0848</v>
      </c>
      <c r="S22" s="274">
        <f>ROUND(VLOOKUP(MID($E22,4,3),'Wochentag F(WT)'!$B$7:$J$22,S$9,0),4)</f>
        <v>1.1211</v>
      </c>
      <c r="T22" s="274">
        <f>ROUND(VLOOKUP(MID($E22,4,3),'Wochentag F(WT)'!$B$7:$J$22,T$9,0),4)</f>
        <v>1.0769</v>
      </c>
      <c r="U22" s="274">
        <f>ROUND(VLOOKUP(MID($E22,4,3),'Wochentag F(WT)'!$B$7:$J$22,U$9,0),4)</f>
        <v>1.1353</v>
      </c>
      <c r="V22" s="274">
        <f>ROUND(VLOOKUP(MID($E22,4,3),'Wochentag F(WT)'!$B$7:$J$22,V$9,0),4)</f>
        <v>1.1402000000000001</v>
      </c>
      <c r="W22" s="274">
        <f>ROUND(VLOOKUP(MID($E22,4,3),'Wochentag F(WT)'!$B$7:$J$22,W$9,0),4)</f>
        <v>0.48520000000000002</v>
      </c>
      <c r="X22" s="275">
        <f t="shared" si="2"/>
        <v>0.95650000000000013</v>
      </c>
      <c r="Y22" s="292"/>
      <c r="Z22" s="210"/>
    </row>
    <row r="23" spans="2:26" s="142" customFormat="1">
      <c r="B23" s="143">
        <v>12</v>
      </c>
      <c r="C23" s="144" t="str">
        <f t="shared" si="0"/>
        <v>Angaben gelten für alle Netzgebiete</v>
      </c>
      <c r="D23" s="62" t="s">
        <v>248</v>
      </c>
      <c r="E23" s="164" t="s">
        <v>680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Angaben gelten für alle Netzgebiete</v>
      </c>
      <c r="D24" s="62" t="s">
        <v>248</v>
      </c>
      <c r="E24" s="164" t="s">
        <v>681</v>
      </c>
      <c r="F24" s="296" t="str">
        <f>VLOOKUP($E24,'BDEW-Standard'!$B$3:$M$158,F$9,0)</f>
        <v>MF4</v>
      </c>
      <c r="H24" s="273">
        <f>ROUND(VLOOKUP($E24,'BDEW-Standard'!$B$3:$M$158,H$9,0),7)</f>
        <v>2.5187775000000001</v>
      </c>
      <c r="I24" s="273">
        <f>ROUND(VLOOKUP($E24,'BDEW-Standard'!$B$3:$M$158,I$9,0),7)</f>
        <v>-35.033375399999997</v>
      </c>
      <c r="J24" s="273">
        <f>ROUND(VLOOKUP($E24,'BDEW-Standard'!$B$3:$M$158,J$9,0),7)</f>
        <v>6.2240634000000004</v>
      </c>
      <c r="K24" s="273">
        <f>ROUND(VLOOKUP($E24,'BDEW-Standard'!$B$3:$M$158,K$9,0),7)</f>
        <v>0.10107820000000001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1.0146273685996503</v>
      </c>
      <c r="R24" s="274">
        <f>ROUND(VLOOKUP(MID($E24,4,3),'Wochentag F(WT)'!$B$7:$J$22,R$9,0),4)</f>
        <v>1.0354000000000001</v>
      </c>
      <c r="S24" s="274">
        <f>ROUND(VLOOKUP(MID($E24,4,3),'Wochentag F(WT)'!$B$7:$J$22,S$9,0),4)</f>
        <v>1.0523</v>
      </c>
      <c r="T24" s="274">
        <f>ROUND(VLOOKUP(MID($E24,4,3),'Wochentag F(WT)'!$B$7:$J$22,T$9,0),4)</f>
        <v>1.0448999999999999</v>
      </c>
      <c r="U24" s="274">
        <f>ROUND(VLOOKUP(MID($E24,4,3),'Wochentag F(WT)'!$B$7:$J$22,U$9,0),4)</f>
        <v>1.0494000000000001</v>
      </c>
      <c r="V24" s="274">
        <f>ROUND(VLOOKUP(MID($E24,4,3),'Wochentag F(WT)'!$B$7:$J$22,V$9,0),4)</f>
        <v>0.98850000000000005</v>
      </c>
      <c r="W24" s="274">
        <f>ROUND(VLOOKUP(MID($E24,4,3),'Wochentag F(WT)'!$B$7:$J$22,W$9,0),4)</f>
        <v>0.88600000000000001</v>
      </c>
      <c r="X24" s="275">
        <f t="shared" si="2"/>
        <v>0.94349999999999934</v>
      </c>
      <c r="Y24" s="292"/>
      <c r="Z24" s="210"/>
    </row>
    <row r="25" spans="2:26" s="142" customFormat="1">
      <c r="B25" s="143">
        <v>14</v>
      </c>
      <c r="C25" s="144" t="str">
        <f t="shared" si="0"/>
        <v>Angaben gelten für alle Netzgebiete</v>
      </c>
      <c r="D25" s="62" t="s">
        <v>248</v>
      </c>
      <c r="E25" s="164" t="s">
        <v>682</v>
      </c>
      <c r="F25" s="296" t="str">
        <f>VLOOKUP($E25,'BDEW-Standard'!$B$3:$M$158,F$9,0)</f>
        <v>HD4</v>
      </c>
      <c r="H25" s="273">
        <f>ROUND(VLOOKUP($E25,'BDEW-Standard'!$B$3:$M$158,H$9,0),7)</f>
        <v>3.0084346000000002</v>
      </c>
      <c r="I25" s="273">
        <f>ROUND(VLOOKUP($E25,'BDEW-Standard'!$B$3:$M$158,I$9,0),7)</f>
        <v>-36.607845300000001</v>
      </c>
      <c r="J25" s="273">
        <f>ROUND(VLOOKUP($E25,'BDEW-Standard'!$B$3:$M$158,J$9,0),7)</f>
        <v>7.3211870000000001</v>
      </c>
      <c r="K25" s="273">
        <f>ROUND(VLOOKUP($E25,'BDEW-Standard'!$B$3:$M$158,K$9,0),7)</f>
        <v>0.15496599999999999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0.97302438504000599</v>
      </c>
      <c r="R25" s="274">
        <f>ROUND(VLOOKUP(MID($E25,4,3),'Wochentag F(WT)'!$B$7:$J$22,R$9,0),4)</f>
        <v>1.03</v>
      </c>
      <c r="S25" s="274">
        <f>ROUND(VLOOKUP(MID($E25,4,3),'Wochentag F(WT)'!$B$7:$J$22,S$9,0),4)</f>
        <v>1.03</v>
      </c>
      <c r="T25" s="274">
        <f>ROUND(VLOOKUP(MID($E25,4,3),'Wochentag F(WT)'!$B$7:$J$22,T$9,0),4)</f>
        <v>1.02</v>
      </c>
      <c r="U25" s="274">
        <f>ROUND(VLOOKUP(MID($E25,4,3),'Wochentag F(WT)'!$B$7:$J$22,U$9,0),4)</f>
        <v>1.03</v>
      </c>
      <c r="V25" s="274">
        <f>ROUND(VLOOKUP(MID($E25,4,3),'Wochentag F(WT)'!$B$7:$J$22,V$9,0),4)</f>
        <v>1.01</v>
      </c>
      <c r="W25" s="274">
        <f>ROUND(VLOOKUP(MID($E25,4,3),'Wochentag F(WT)'!$B$7:$J$22,W$9,0),4)</f>
        <v>0.93</v>
      </c>
      <c r="X25" s="275">
        <f t="shared" si="2"/>
        <v>0.95000000000000018</v>
      </c>
      <c r="Y25" s="292"/>
      <c r="Z25" s="210"/>
    </row>
    <row r="26" spans="2:26" s="142" customFormat="1">
      <c r="B26" s="143">
        <v>15</v>
      </c>
      <c r="C26" s="144" t="str">
        <f t="shared" si="0"/>
        <v>Angaben gelten für alle Netzgebiete</v>
      </c>
      <c r="D26" s="62" t="s">
        <v>248</v>
      </c>
      <c r="E26" s="164" t="s">
        <v>5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2" customFormat="1">
      <c r="B27" s="143">
        <v>16</v>
      </c>
      <c r="C27" s="144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AE1" sheet="1" objects="1" scenarios="1" selectLockedCells="1" selectUnlockedCell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19 F21:P26 F20:G20 I20:P20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P19" sqref="P1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EWR Netz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9870093100005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AE1" sheet="1" objects="1" scenarios="1" selectLockedCells="1" selectUnlockedCell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539</v>
      </c>
      <c r="N1" s="214"/>
    </row>
    <row r="2" spans="1:14" ht="25.5">
      <c r="A2" s="215" t="s">
        <v>272</v>
      </c>
      <c r="B2" s="216" t="s">
        <v>147</v>
      </c>
      <c r="C2" s="217" t="s">
        <v>149</v>
      </c>
      <c r="D2" s="218" t="s">
        <v>150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71</v>
      </c>
      <c r="J2" s="219" t="s">
        <v>151</v>
      </c>
      <c r="K2" s="219" t="s">
        <v>152</v>
      </c>
      <c r="L2" s="219" t="s">
        <v>153</v>
      </c>
      <c r="M2" s="221" t="s">
        <v>245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154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155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156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157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158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159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160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161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162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163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646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164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165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166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167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168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169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170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171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172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173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174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175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176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177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178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179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180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181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182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183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184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185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186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187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188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189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190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191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192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193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194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195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196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197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198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199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200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201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202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203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204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205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206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207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208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209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210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211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212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213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214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215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216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217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218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219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220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221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222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223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224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225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226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227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228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229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230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231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232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233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234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235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236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237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238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239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240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241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242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243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244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246</v>
      </c>
      <c r="B95" s="127" t="s">
        <v>51</v>
      </c>
      <c r="C95" s="127" t="s">
        <v>318</v>
      </c>
      <c r="D95" s="231" t="s">
        <v>273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246</v>
      </c>
      <c r="B96" s="127" t="s">
        <v>56</v>
      </c>
      <c r="C96" s="127" t="s">
        <v>323</v>
      </c>
      <c r="D96" s="231" t="s">
        <v>273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246</v>
      </c>
      <c r="B97" s="127" t="s">
        <v>61</v>
      </c>
      <c r="C97" s="127" t="s">
        <v>328</v>
      </c>
      <c r="D97" s="231" t="s">
        <v>273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246</v>
      </c>
      <c r="B98" s="127" t="s">
        <v>66</v>
      </c>
      <c r="C98" s="127" t="s">
        <v>333</v>
      </c>
      <c r="D98" s="231" t="s">
        <v>273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246</v>
      </c>
      <c r="B99" s="127" t="s">
        <v>19</v>
      </c>
      <c r="C99" s="127" t="s">
        <v>286</v>
      </c>
      <c r="D99" s="231" t="s">
        <v>273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246</v>
      </c>
      <c r="B100" s="127" t="s">
        <v>23</v>
      </c>
      <c r="C100" s="127" t="s">
        <v>290</v>
      </c>
      <c r="D100" s="231" t="s">
        <v>273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246</v>
      </c>
      <c r="B101" s="127" t="s">
        <v>27</v>
      </c>
      <c r="C101" s="127" t="s">
        <v>294</v>
      </c>
      <c r="D101" s="231" t="s">
        <v>273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246</v>
      </c>
      <c r="B102" s="127" t="s">
        <v>31</v>
      </c>
      <c r="C102" s="127" t="s">
        <v>298</v>
      </c>
      <c r="D102" s="231" t="s">
        <v>273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246</v>
      </c>
      <c r="B103" s="127" t="s">
        <v>35</v>
      </c>
      <c r="C103" s="127" t="s">
        <v>302</v>
      </c>
      <c r="D103" s="231" t="s">
        <v>273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246</v>
      </c>
      <c r="B104" s="127" t="s">
        <v>39</v>
      </c>
      <c r="C104" s="127" t="s">
        <v>306</v>
      </c>
      <c r="D104" s="231" t="s">
        <v>273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246</v>
      </c>
      <c r="B105" s="127" t="s">
        <v>43</v>
      </c>
      <c r="C105" s="127" t="s">
        <v>310</v>
      </c>
      <c r="D105" s="231" t="s">
        <v>273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246</v>
      </c>
      <c r="B106" s="127" t="s">
        <v>47</v>
      </c>
      <c r="C106" s="127" t="s">
        <v>314</v>
      </c>
      <c r="D106" s="231" t="s">
        <v>273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246</v>
      </c>
      <c r="B107" s="127" t="s">
        <v>52</v>
      </c>
      <c r="C107" s="127" t="s">
        <v>319</v>
      </c>
      <c r="D107" s="231" t="s">
        <v>273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246</v>
      </c>
      <c r="B108" s="127" t="s">
        <v>57</v>
      </c>
      <c r="C108" s="127" t="s">
        <v>324</v>
      </c>
      <c r="D108" s="231" t="s">
        <v>273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246</v>
      </c>
      <c r="B109" s="127" t="s">
        <v>62</v>
      </c>
      <c r="C109" s="127" t="s">
        <v>329</v>
      </c>
      <c r="D109" s="231" t="s">
        <v>273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246</v>
      </c>
      <c r="B110" s="127" t="s">
        <v>67</v>
      </c>
      <c r="C110" s="127" t="s">
        <v>334</v>
      </c>
      <c r="D110" s="231" t="s">
        <v>273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246</v>
      </c>
      <c r="B111" s="127" t="s">
        <v>7</v>
      </c>
      <c r="C111" s="127" t="s">
        <v>274</v>
      </c>
      <c r="D111" s="231" t="s">
        <v>273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246</v>
      </c>
      <c r="B112" s="127" t="s">
        <v>8</v>
      </c>
      <c r="C112" s="127" t="s">
        <v>275</v>
      </c>
      <c r="D112" s="231" t="s">
        <v>273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246</v>
      </c>
      <c r="B113" s="127" t="s">
        <v>9</v>
      </c>
      <c r="C113" s="127" t="s">
        <v>276</v>
      </c>
      <c r="D113" s="231" t="s">
        <v>273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246</v>
      </c>
      <c r="B114" s="127" t="s">
        <v>10</v>
      </c>
      <c r="C114" s="127" t="s">
        <v>277</v>
      </c>
      <c r="D114" s="231" t="s">
        <v>273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246</v>
      </c>
      <c r="B115" s="127" t="s">
        <v>20</v>
      </c>
      <c r="C115" s="127" t="s">
        <v>287</v>
      </c>
      <c r="D115" s="231" t="s">
        <v>273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246</v>
      </c>
      <c r="B116" s="127" t="s">
        <v>24</v>
      </c>
      <c r="C116" s="127" t="s">
        <v>291</v>
      </c>
      <c r="D116" s="231" t="s">
        <v>273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246</v>
      </c>
      <c r="B117" s="127" t="s">
        <v>28</v>
      </c>
      <c r="C117" s="127" t="s">
        <v>295</v>
      </c>
      <c r="D117" s="231" t="s">
        <v>273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246</v>
      </c>
      <c r="B118" s="127" t="s">
        <v>32</v>
      </c>
      <c r="C118" s="127" t="s">
        <v>299</v>
      </c>
      <c r="D118" s="231" t="s">
        <v>273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246</v>
      </c>
      <c r="B119" s="127" t="s">
        <v>11</v>
      </c>
      <c r="C119" s="127" t="s">
        <v>278</v>
      </c>
      <c r="D119" s="231" t="s">
        <v>273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246</v>
      </c>
      <c r="B120" s="127" t="s">
        <v>13</v>
      </c>
      <c r="C120" s="127" t="s">
        <v>280</v>
      </c>
      <c r="D120" s="231" t="s">
        <v>273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246</v>
      </c>
      <c r="B121" s="127" t="s">
        <v>15</v>
      </c>
      <c r="C121" s="127" t="s">
        <v>282</v>
      </c>
      <c r="D121" s="231" t="s">
        <v>273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246</v>
      </c>
      <c r="B122" s="127" t="s">
        <v>17</v>
      </c>
      <c r="C122" s="127" t="s">
        <v>284</v>
      </c>
      <c r="D122" s="231" t="s">
        <v>273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246</v>
      </c>
      <c r="B123" s="127" t="s">
        <v>53</v>
      </c>
      <c r="C123" s="127" t="s">
        <v>320</v>
      </c>
      <c r="D123" s="231" t="s">
        <v>273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246</v>
      </c>
      <c r="B124" s="127" t="s">
        <v>58</v>
      </c>
      <c r="C124" s="127" t="s">
        <v>325</v>
      </c>
      <c r="D124" s="231" t="s">
        <v>273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246</v>
      </c>
      <c r="B125" s="127" t="s">
        <v>63</v>
      </c>
      <c r="C125" s="127" t="s">
        <v>330</v>
      </c>
      <c r="D125" s="231" t="s">
        <v>273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246</v>
      </c>
      <c r="B126" s="127" t="s">
        <v>68</v>
      </c>
      <c r="C126" s="127" t="s">
        <v>335</v>
      </c>
      <c r="D126" s="231" t="s">
        <v>273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246</v>
      </c>
      <c r="B127" s="127" t="s">
        <v>21</v>
      </c>
      <c r="C127" s="127" t="s">
        <v>288</v>
      </c>
      <c r="D127" s="231" t="s">
        <v>273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246</v>
      </c>
      <c r="B128" s="127" t="s">
        <v>25</v>
      </c>
      <c r="C128" s="127" t="s">
        <v>292</v>
      </c>
      <c r="D128" s="231" t="s">
        <v>273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246</v>
      </c>
      <c r="B129" s="127" t="s">
        <v>29</v>
      </c>
      <c r="C129" s="127" t="s">
        <v>296</v>
      </c>
      <c r="D129" s="231" t="s">
        <v>273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246</v>
      </c>
      <c r="B130" s="127" t="s">
        <v>33</v>
      </c>
      <c r="C130" s="127" t="s">
        <v>300</v>
      </c>
      <c r="D130" s="231" t="s">
        <v>273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246</v>
      </c>
      <c r="B131" s="127" t="s">
        <v>22</v>
      </c>
      <c r="C131" s="127" t="s">
        <v>289</v>
      </c>
      <c r="D131" s="231" t="s">
        <v>273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246</v>
      </c>
      <c r="B132" s="127" t="s">
        <v>26</v>
      </c>
      <c r="C132" s="127" t="s">
        <v>293</v>
      </c>
      <c r="D132" s="231" t="s">
        <v>273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246</v>
      </c>
      <c r="B133" s="127" t="s">
        <v>30</v>
      </c>
      <c r="C133" s="127" t="s">
        <v>297</v>
      </c>
      <c r="D133" s="231" t="s">
        <v>273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246</v>
      </c>
      <c r="B134" s="127" t="s">
        <v>34</v>
      </c>
      <c r="C134" s="127" t="s">
        <v>301</v>
      </c>
      <c r="D134" s="231" t="s">
        <v>273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246</v>
      </c>
      <c r="B135" s="127" t="s">
        <v>36</v>
      </c>
      <c r="C135" s="127" t="s">
        <v>303</v>
      </c>
      <c r="D135" s="231" t="s">
        <v>273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246</v>
      </c>
      <c r="B136" s="127" t="s">
        <v>40</v>
      </c>
      <c r="C136" s="127" t="s">
        <v>307</v>
      </c>
      <c r="D136" s="231" t="s">
        <v>273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246</v>
      </c>
      <c r="B137" s="127" t="s">
        <v>44</v>
      </c>
      <c r="C137" s="127" t="s">
        <v>311</v>
      </c>
      <c r="D137" s="231" t="s">
        <v>273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246</v>
      </c>
      <c r="B138" s="127" t="s">
        <v>48</v>
      </c>
      <c r="C138" s="127" t="s">
        <v>315</v>
      </c>
      <c r="D138" s="231" t="s">
        <v>273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246</v>
      </c>
      <c r="B139" s="127" t="s">
        <v>37</v>
      </c>
      <c r="C139" s="127" t="s">
        <v>304</v>
      </c>
      <c r="D139" s="231" t="s">
        <v>273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246</v>
      </c>
      <c r="B140" s="127" t="s">
        <v>41</v>
      </c>
      <c r="C140" s="127" t="s">
        <v>308</v>
      </c>
      <c r="D140" s="231" t="s">
        <v>273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246</v>
      </c>
      <c r="B141" s="127" t="s">
        <v>45</v>
      </c>
      <c r="C141" s="127" t="s">
        <v>312</v>
      </c>
      <c r="D141" s="231" t="s">
        <v>273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246</v>
      </c>
      <c r="B142" s="127" t="s">
        <v>49</v>
      </c>
      <c r="C142" s="127" t="s">
        <v>316</v>
      </c>
      <c r="D142" s="231" t="s">
        <v>273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246</v>
      </c>
      <c r="B143" s="127" t="s">
        <v>12</v>
      </c>
      <c r="C143" s="127" t="s">
        <v>279</v>
      </c>
      <c r="D143" s="231" t="s">
        <v>273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246</v>
      </c>
      <c r="B144" s="127" t="s">
        <v>14</v>
      </c>
      <c r="C144" s="127" t="s">
        <v>281</v>
      </c>
      <c r="D144" s="231" t="s">
        <v>273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246</v>
      </c>
      <c r="B145" s="127" t="s">
        <v>16</v>
      </c>
      <c r="C145" s="127" t="s">
        <v>283</v>
      </c>
      <c r="D145" s="231" t="s">
        <v>273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246</v>
      </c>
      <c r="B146" s="127" t="s">
        <v>18</v>
      </c>
      <c r="C146" s="127" t="s">
        <v>285</v>
      </c>
      <c r="D146" s="231" t="s">
        <v>273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246</v>
      </c>
      <c r="B147" s="127" t="s">
        <v>38</v>
      </c>
      <c r="C147" s="127" t="s">
        <v>305</v>
      </c>
      <c r="D147" s="231" t="s">
        <v>273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246</v>
      </c>
      <c r="B148" s="127" t="s">
        <v>42</v>
      </c>
      <c r="C148" s="127" t="s">
        <v>309</v>
      </c>
      <c r="D148" s="231" t="s">
        <v>273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246</v>
      </c>
      <c r="B149" s="127" t="s">
        <v>46</v>
      </c>
      <c r="C149" s="127" t="s">
        <v>313</v>
      </c>
      <c r="D149" s="231" t="s">
        <v>273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246</v>
      </c>
      <c r="B150" s="127" t="s">
        <v>50</v>
      </c>
      <c r="C150" s="127" t="s">
        <v>317</v>
      </c>
      <c r="D150" s="231" t="s">
        <v>273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246</v>
      </c>
      <c r="B151" s="127" t="s">
        <v>54</v>
      </c>
      <c r="C151" s="127" t="s">
        <v>321</v>
      </c>
      <c r="D151" s="231" t="s">
        <v>273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246</v>
      </c>
      <c r="B152" s="127" t="s">
        <v>59</v>
      </c>
      <c r="C152" s="127" t="s">
        <v>326</v>
      </c>
      <c r="D152" s="231" t="s">
        <v>273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246</v>
      </c>
      <c r="B153" s="127" t="s">
        <v>64</v>
      </c>
      <c r="C153" s="127" t="s">
        <v>331</v>
      </c>
      <c r="D153" s="231" t="s">
        <v>273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246</v>
      </c>
      <c r="B154" s="127" t="s">
        <v>69</v>
      </c>
      <c r="C154" s="127" t="s">
        <v>336</v>
      </c>
      <c r="D154" s="231" t="s">
        <v>273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246</v>
      </c>
      <c r="B155" s="127" t="s">
        <v>55</v>
      </c>
      <c r="C155" s="127" t="s">
        <v>322</v>
      </c>
      <c r="D155" s="231" t="s">
        <v>273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246</v>
      </c>
      <c r="B156" s="127" t="s">
        <v>60</v>
      </c>
      <c r="C156" s="127" t="s">
        <v>327</v>
      </c>
      <c r="D156" s="231" t="s">
        <v>273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246</v>
      </c>
      <c r="B157" s="127" t="s">
        <v>65</v>
      </c>
      <c r="C157" s="127" t="s">
        <v>332</v>
      </c>
      <c r="D157" s="231" t="s">
        <v>273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246</v>
      </c>
      <c r="B158" s="127" t="s">
        <v>70</v>
      </c>
      <c r="C158" s="127" t="s">
        <v>337</v>
      </c>
      <c r="D158" s="231" t="s">
        <v>273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539</v>
      </c>
    </row>
    <row r="2" spans="1:16">
      <c r="A2" s="233"/>
      <c r="B2" s="232" t="s">
        <v>456</v>
      </c>
    </row>
    <row r="3" spans="1:16" ht="20.100000000000001" customHeight="1">
      <c r="A3" s="352" t="s">
        <v>249</v>
      </c>
      <c r="B3" s="234" t="s">
        <v>87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88</v>
      </c>
      <c r="E4" s="240" t="s">
        <v>89</v>
      </c>
      <c r="F4" s="240" t="s">
        <v>90</v>
      </c>
      <c r="G4" s="240" t="s">
        <v>91</v>
      </c>
      <c r="H4" s="240" t="s">
        <v>92</v>
      </c>
      <c r="I4" s="240" t="s">
        <v>93</v>
      </c>
      <c r="J4" s="240" t="s">
        <v>94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95</v>
      </c>
      <c r="C5" s="239"/>
      <c r="D5" s="240" t="s">
        <v>96</v>
      </c>
      <c r="E5" s="240" t="s">
        <v>97</v>
      </c>
      <c r="F5" s="240" t="s">
        <v>98</v>
      </c>
      <c r="G5" s="240" t="s">
        <v>99</v>
      </c>
      <c r="H5" s="240" t="s">
        <v>100</v>
      </c>
      <c r="I5" s="240" t="s">
        <v>101</v>
      </c>
      <c r="J5" s="240" t="s">
        <v>102</v>
      </c>
      <c r="K5" s="240" t="s">
        <v>103</v>
      </c>
      <c r="L5" s="241" t="s">
        <v>104</v>
      </c>
      <c r="M5" s="241" t="s">
        <v>105</v>
      </c>
      <c r="N5" s="243" t="s">
        <v>148</v>
      </c>
      <c r="O5" s="243" t="s">
        <v>251</v>
      </c>
      <c r="P5" s="244" t="s">
        <v>250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106</v>
      </c>
      <c r="C7" s="248" t="s">
        <v>107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103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108</v>
      </c>
      <c r="C8" s="248" t="s">
        <v>109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103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247</v>
      </c>
      <c r="C9" s="252" t="s">
        <v>6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103</v>
      </c>
      <c r="M9" s="250">
        <f t="shared" ref="M9" si="1">MAX(D9:J9)</f>
        <v>1</v>
      </c>
      <c r="N9" s="251" t="s">
        <v>6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110</v>
      </c>
      <c r="C11" s="256" t="s">
        <v>111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97</v>
      </c>
      <c r="M11" s="250">
        <f t="shared" si="0"/>
        <v>1.0522626697461936</v>
      </c>
      <c r="N11" s="251" t="s">
        <v>254</v>
      </c>
      <c r="O11" s="246" t="s">
        <v>252</v>
      </c>
      <c r="P11" s="240"/>
    </row>
    <row r="12" spans="1:16">
      <c r="A12" s="247">
        <v>5</v>
      </c>
      <c r="B12" s="240" t="s">
        <v>112</v>
      </c>
      <c r="C12" s="256" t="s">
        <v>113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96</v>
      </c>
      <c r="M12" s="250">
        <f t="shared" si="0"/>
        <v>1.0358469949391176</v>
      </c>
      <c r="N12" s="251" t="s">
        <v>254</v>
      </c>
      <c r="O12" s="246" t="s">
        <v>252</v>
      </c>
      <c r="P12" s="240"/>
    </row>
    <row r="13" spans="1:16">
      <c r="A13" s="247">
        <v>6</v>
      </c>
      <c r="B13" s="240" t="s">
        <v>114</v>
      </c>
      <c r="C13" s="256" t="s">
        <v>115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96</v>
      </c>
      <c r="M13" s="250">
        <f t="shared" si="0"/>
        <v>1.069856584592316</v>
      </c>
      <c r="N13" s="251" t="s">
        <v>254</v>
      </c>
      <c r="O13" s="246" t="s">
        <v>252</v>
      </c>
      <c r="P13" s="240"/>
    </row>
    <row r="14" spans="1:16" ht="21" customHeight="1">
      <c r="A14" s="247">
        <v>7</v>
      </c>
      <c r="B14" s="240" t="s">
        <v>116</v>
      </c>
      <c r="C14" s="256" t="s">
        <v>117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96</v>
      </c>
      <c r="M14" s="250">
        <f t="shared" si="0"/>
        <v>1.1052461688999999</v>
      </c>
      <c r="N14" s="251" t="s">
        <v>254</v>
      </c>
      <c r="O14" s="246" t="s">
        <v>252</v>
      </c>
      <c r="P14" s="240"/>
    </row>
    <row r="15" spans="1:16" ht="21" customHeight="1">
      <c r="A15" s="247">
        <v>8</v>
      </c>
      <c r="B15" s="240" t="s">
        <v>118</v>
      </c>
      <c r="C15" s="256" t="s">
        <v>119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97</v>
      </c>
      <c r="M15" s="250">
        <f t="shared" si="0"/>
        <v>1.0389446761000001</v>
      </c>
      <c r="N15" s="251" t="s">
        <v>254</v>
      </c>
      <c r="O15" s="246" t="s">
        <v>252</v>
      </c>
      <c r="P15" s="240"/>
    </row>
    <row r="16" spans="1:16" ht="21" customHeight="1">
      <c r="A16" s="247">
        <v>9</v>
      </c>
      <c r="B16" s="240" t="s">
        <v>124</v>
      </c>
      <c r="C16" s="256" t="s">
        <v>125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98</v>
      </c>
      <c r="M16" s="250">
        <f>MAX(D16:J16)</f>
        <v>1.2706602107</v>
      </c>
      <c r="N16" s="251" t="s">
        <v>254</v>
      </c>
      <c r="O16" s="246" t="s">
        <v>252</v>
      </c>
      <c r="P16" s="240"/>
    </row>
    <row r="17" spans="1:16" ht="21" customHeight="1">
      <c r="A17" s="247">
        <v>10</v>
      </c>
      <c r="B17" s="240" t="s">
        <v>120</v>
      </c>
      <c r="C17" s="257" t="s">
        <v>121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101</v>
      </c>
      <c r="M17" s="250">
        <f t="shared" si="0"/>
        <v>1.0355882019</v>
      </c>
      <c r="N17" s="251" t="s">
        <v>254</v>
      </c>
      <c r="O17" s="246" t="s">
        <v>253</v>
      </c>
      <c r="P17" s="240" t="s">
        <v>118</v>
      </c>
    </row>
    <row r="18" spans="1:16" ht="21" customHeight="1">
      <c r="A18" s="247">
        <v>11</v>
      </c>
      <c r="B18" s="240" t="s">
        <v>122</v>
      </c>
      <c r="C18" s="257" t="s">
        <v>123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100</v>
      </c>
      <c r="M18" s="250">
        <f t="shared" si="0"/>
        <v>1.1401797148999999</v>
      </c>
      <c r="N18" s="251" t="s">
        <v>254</v>
      </c>
      <c r="O18" s="246" t="s">
        <v>253</v>
      </c>
      <c r="P18" s="240" t="s">
        <v>124</v>
      </c>
    </row>
    <row r="19" spans="1:16" ht="21" customHeight="1">
      <c r="A19" s="247">
        <v>12</v>
      </c>
      <c r="B19" s="240" t="s">
        <v>126</v>
      </c>
      <c r="C19" s="257" t="s">
        <v>127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99</v>
      </c>
      <c r="M19" s="250">
        <f t="shared" si="0"/>
        <v>1.0552346931000001</v>
      </c>
      <c r="N19" s="251" t="s">
        <v>254</v>
      </c>
      <c r="O19" s="246" t="s">
        <v>253</v>
      </c>
      <c r="P19" s="240" t="s">
        <v>110</v>
      </c>
    </row>
    <row r="20" spans="1:16" ht="21" customHeight="1">
      <c r="A20" s="247">
        <v>13</v>
      </c>
      <c r="B20" s="240" t="s">
        <v>128</v>
      </c>
      <c r="C20" s="257" t="s">
        <v>129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96</v>
      </c>
      <c r="M20" s="250">
        <f t="shared" si="0"/>
        <v>1.0865859003</v>
      </c>
      <c r="N20" s="251" t="s">
        <v>254</v>
      </c>
      <c r="O20" s="246" t="s">
        <v>253</v>
      </c>
      <c r="P20" s="240" t="s">
        <v>112</v>
      </c>
    </row>
    <row r="21" spans="1:16" ht="24.75" customHeight="1">
      <c r="A21" s="247">
        <v>14</v>
      </c>
      <c r="B21" s="240" t="s">
        <v>130</v>
      </c>
      <c r="C21" s="257" t="s">
        <v>131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97</v>
      </c>
      <c r="M21" s="250">
        <f t="shared" si="0"/>
        <v>1.0522626697461936</v>
      </c>
      <c r="N21" s="251" t="s">
        <v>254</v>
      </c>
      <c r="O21" s="246" t="s">
        <v>253</v>
      </c>
      <c r="P21" s="240" t="s">
        <v>118</v>
      </c>
    </row>
    <row r="22" spans="1:16" ht="25.5">
      <c r="A22" s="247">
        <v>15</v>
      </c>
      <c r="B22" s="240" t="s">
        <v>132</v>
      </c>
      <c r="C22" s="258" t="s">
        <v>133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97</v>
      </c>
      <c r="M22" s="250">
        <f>MAX(D22:J22)</f>
        <v>1.03</v>
      </c>
      <c r="N22" s="251" t="s">
        <v>254</v>
      </c>
      <c r="O22" s="246" t="s">
        <v>253</v>
      </c>
      <c r="P22" s="240"/>
    </row>
    <row r="29" spans="1:16">
      <c r="M29" s="259"/>
    </row>
  </sheetData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Shkliarava, Nina</cp:lastModifiedBy>
  <cp:lastPrinted>2015-03-20T22:59:10Z</cp:lastPrinted>
  <dcterms:created xsi:type="dcterms:W3CDTF">2015-01-15T05:25:41Z</dcterms:created>
  <dcterms:modified xsi:type="dcterms:W3CDTF">2016-11-03T11:14:33Z</dcterms:modified>
  <cp:contentStatus/>
</cp:coreProperties>
</file>